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ample Aggregate VALUE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<sst xmlns="http://schemas.openxmlformats.org/spreadsheetml/2006/main" count="53" uniqueCount="36">
  <si>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Line</t>
  </si>
  <si>
    <t>Year</t>
  </si>
  <si>
    <t>Reason</t>
  </si>
  <si>
    <t>Port</t>
  </si>
  <si>
    <t>Origin</t>
  </si>
  <si>
    <t>HTS</t>
  </si>
  <si>
    <t>Value</t>
  </si>
  <si>
    <t>CN</t>
  </si>
  <si>
    <t>9018.31.0080</t>
  </si>
  <si>
    <t>9018.32.0000</t>
  </si>
  <si>
    <t>9018.39.0050</t>
  </si>
  <si>
    <t>The tariff items above are the only items that have changes and are to be reconciled.</t>
  </si>
  <si>
    <t xml:space="preserve">The MPF has been calculated on an entry-by-entry basis and has been affected by maximum and minimum MPF limits.  The total change in MPF has been prorated </t>
  </si>
  <si>
    <t>MX</t>
  </si>
  <si>
    <t xml:space="preserve">Variance </t>
  </si>
  <si>
    <t>8544.49.9000</t>
  </si>
  <si>
    <t>3926.90.9905</t>
  </si>
  <si>
    <t>8504.40.9580</t>
  </si>
  <si>
    <t>SAMPLE COMPANY, Inc.</t>
  </si>
  <si>
    <t>IRS# :  XX-YYYYYYY00           Reconciliation Entry No.  XXX-XXXXXXX</t>
  </si>
  <si>
    <t>Orig SPI</t>
  </si>
  <si>
    <t>Rec SPI</t>
  </si>
  <si>
    <t>Orig Qty</t>
  </si>
  <si>
    <t>Rec Qty</t>
  </si>
  <si>
    <t>Original Value</t>
  </si>
  <si>
    <t>Reconciled Value</t>
  </si>
  <si>
    <t>Difference in Value</t>
  </si>
  <si>
    <t>Orig Duty Rate</t>
  </si>
  <si>
    <t>Rec Duty Rate</t>
  </si>
  <si>
    <t>Duty Change</t>
  </si>
  <si>
    <t>MPF Change</t>
  </si>
  <si>
    <t>Total Adj</t>
  </si>
  <si>
    <t xml:space="preserve">through the lines with MPF on the spreadsheet.  The documentation is available to Customs upon request. </t>
  </si>
  <si>
    <t>Importers should review the "Authomated Commercial System (ACS) Reconciliation Prototype: A Guide to Compliance" which may be found at: http://www.cbp.gov/sites/default/files/documents/acs_recon_guide.pdf</t>
  </si>
  <si>
    <t>SAMPLE                         January 1, 2015 to December 31, 2015                         SAMPLE</t>
  </si>
  <si>
    <t>SAMPLE VALUE RECONCILIATION AGGREGATE SPREADSHEET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</si>
</sst>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_(&quot;$&quot;* #,##0.0000_);_(&quot;$&quot;* \(#,##0.0000\);_(&quot;$&quot;* &quot;-&quot;????_);_(@_)"/>
    <numFmt numFmtId="169" formatCode="_(&quot;$&quot;* #,##0.0_);_(&quot;$&quot;* \(#,##0.0\);_(&quot;$&quot;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Proxima Nova Rg"/>
      <family val="3"/>
    </font>
    <font>
      <b/>
      <sz val="10"/>
      <name val="Proxima Nova Rg"/>
      <family val="3"/>
    </font>
    <font>
      <b/>
      <sz val="12"/>
      <name val="Proxima Nova Rg"/>
      <family val="3"/>
    </font>
    <font>
      <sz val="11"/>
      <name val="Proxima Nova Rg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Proxima Nova Rg"/>
      <family val="3"/>
    </font>
    <font>
      <sz val="12"/>
      <color indexed="9"/>
      <name val="Proxima Nova Rg"/>
      <family val="3"/>
    </font>
    <font>
      <sz val="10"/>
      <color indexed="9"/>
      <name val="Proxima Nova Rg"/>
      <family val="3"/>
    </font>
    <font>
      <b/>
      <i/>
      <sz val="11"/>
      <color indexed="10"/>
      <name val="Proxima Nova Rg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Proxima Nova Rg"/>
      <family val="3"/>
    </font>
    <font>
      <b/>
      <i/>
      <sz val="11"/>
      <color rgb="FFFF0000"/>
      <name val="Proxima Nova Rg"/>
      <family val="3"/>
    </font>
    <font>
      <sz val="14"/>
      <color theme="0"/>
      <name val="Proxima Nova Rg"/>
      <family val="3"/>
    </font>
    <font>
      <sz val="12"/>
      <color theme="0"/>
      <name val="Proxima Nova Rg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A70B8"/>
        <bgColor indexed="64"/>
      </patternFill>
    </fill>
    <fill>
      <patternFill patternType="solid">
        <fgColor rgb="FF92BF2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4" fontId="2" fillId="0" borderId="10" xfId="44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8" fontId="3" fillId="0" borderId="10" xfId="0" applyNumberFormat="1" applyFont="1" applyFill="1" applyBorder="1" applyAlignment="1">
      <alignment/>
    </xf>
    <xf numFmtId="8" fontId="3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0" fontId="2" fillId="0" borderId="0" xfId="0" applyNumberFormat="1" applyFont="1" applyBorder="1" applyAlignment="1">
      <alignment/>
    </xf>
    <xf numFmtId="8" fontId="3" fillId="0" borderId="0" xfId="0" applyNumberFormat="1" applyFont="1" applyFill="1" applyBorder="1" applyAlignment="1">
      <alignment/>
    </xf>
    <xf numFmtId="8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7" fontId="4" fillId="0" borderId="0" xfId="58" applyNumberFormat="1" applyFont="1" applyAlignment="1">
      <alignment horizontal="center"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0" fontId="2" fillId="0" borderId="0" xfId="58" applyNumberFormat="1" applyFont="1" applyAlignment="1">
      <alignment/>
    </xf>
    <xf numFmtId="44" fontId="43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44" fillId="0" borderId="0" xfId="0" applyNumberFormat="1" applyFont="1" applyAlignment="1">
      <alignment/>
    </xf>
    <xf numFmtId="44" fontId="5" fillId="0" borderId="0" xfId="44" applyFont="1" applyAlignment="1">
      <alignment/>
    </xf>
    <xf numFmtId="44" fontId="5" fillId="0" borderId="0" xfId="0" applyNumberFormat="1" applyFont="1" applyAlignment="1">
      <alignment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top" wrapText="1"/>
    </xf>
    <xf numFmtId="0" fontId="3" fillId="34" borderId="10" xfId="55" applyFont="1" applyFill="1" applyBorder="1" applyAlignment="1">
      <alignment horizontal="center" vertical="center" wrapText="1"/>
      <protection/>
    </xf>
    <xf numFmtId="164" fontId="3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wrapText="1"/>
      <protection/>
    </xf>
    <xf numFmtId="4" fontId="45" fillId="33" borderId="11" xfId="0" applyNumberFormat="1" applyFont="1" applyFill="1" applyBorder="1" applyAlignment="1">
      <alignment horizontal="center"/>
    </xf>
    <xf numFmtId="4" fontId="45" fillId="33" borderId="12" xfId="0" applyNumberFormat="1" applyFont="1" applyFill="1" applyBorder="1" applyAlignment="1">
      <alignment horizontal="center"/>
    </xf>
    <xf numFmtId="4" fontId="45" fillId="33" borderId="13" xfId="0" applyNumberFormat="1" applyFont="1" applyFill="1" applyBorder="1" applyAlignment="1">
      <alignment horizontal="center"/>
    </xf>
    <xf numFmtId="4" fontId="45" fillId="33" borderId="14" xfId="0" applyNumberFormat="1" applyFont="1" applyFill="1" applyBorder="1" applyAlignment="1">
      <alignment horizontal="center"/>
    </xf>
    <xf numFmtId="4" fontId="45" fillId="33" borderId="0" xfId="0" applyNumberFormat="1" applyFont="1" applyFill="1" applyBorder="1" applyAlignment="1">
      <alignment horizontal="center"/>
    </xf>
    <xf numFmtId="4" fontId="45" fillId="33" borderId="15" xfId="0" applyNumberFormat="1" applyFont="1" applyFill="1" applyBorder="1" applyAlignment="1">
      <alignment horizontal="center"/>
    </xf>
    <xf numFmtId="4" fontId="46" fillId="33" borderId="14" xfId="0" applyNumberFormat="1" applyFont="1" applyFill="1" applyBorder="1" applyAlignment="1">
      <alignment horizontal="center"/>
    </xf>
    <xf numFmtId="4" fontId="46" fillId="33" borderId="0" xfId="0" applyNumberFormat="1" applyFont="1" applyFill="1" applyBorder="1" applyAlignment="1">
      <alignment horizontal="center"/>
    </xf>
    <xf numFmtId="4" fontId="46" fillId="33" borderId="15" xfId="0" applyNumberFormat="1" applyFont="1" applyFill="1" applyBorder="1" applyAlignment="1">
      <alignment horizontal="center"/>
    </xf>
    <xf numFmtId="4" fontId="46" fillId="33" borderId="16" xfId="0" applyNumberFormat="1" applyFont="1" applyFill="1" applyBorder="1" applyAlignment="1">
      <alignment horizontal="center"/>
    </xf>
    <xf numFmtId="4" fontId="46" fillId="33" borderId="17" xfId="0" applyNumberFormat="1" applyFont="1" applyFill="1" applyBorder="1" applyAlignment="1">
      <alignment horizontal="center"/>
    </xf>
    <xf numFmtId="4" fontId="46" fillId="33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4.8515625" style="3" customWidth="1"/>
    <col min="2" max="2" width="9.57421875" style="3" bestFit="1" customWidth="1"/>
    <col min="3" max="3" width="8.28125" style="3" customWidth="1"/>
    <col min="4" max="4" width="5.28125" style="3" customWidth="1"/>
    <col min="5" max="5" width="6.421875" style="3" customWidth="1"/>
    <col min="6" max="6" width="4.57421875" style="1" customWidth="1"/>
    <col min="7" max="7" width="3.8515625" style="1" customWidth="1"/>
    <col min="8" max="8" width="12.57421875" style="1" customWidth="1"/>
    <col min="9" max="9" width="4.57421875" style="1" customWidth="1"/>
    <col min="10" max="10" width="4.421875" style="1" customWidth="1"/>
    <col min="11" max="12" width="15.00390625" style="1" bestFit="1" customWidth="1"/>
    <col min="13" max="13" width="14.00390625" style="1" bestFit="1" customWidth="1"/>
    <col min="14" max="14" width="11.28125" style="1" bestFit="1" customWidth="1"/>
    <col min="15" max="15" width="8.7109375" style="1" bestFit="1" customWidth="1"/>
    <col min="16" max="16" width="12.421875" style="19" customWidth="1"/>
    <col min="17" max="17" width="8.7109375" style="20" bestFit="1" customWidth="1"/>
    <col min="18" max="18" width="11.28125" style="1" bestFit="1" customWidth="1"/>
    <col min="19" max="16384" width="9.140625" style="1" customWidth="1"/>
  </cols>
  <sheetData>
    <row r="1" spans="1:18" ht="19.5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ht="18.75" customHeight="1">
      <c r="A2" s="40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s="2" customFormat="1" ht="18.75" customHeight="1">
      <c r="A3" s="43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</row>
    <row r="4" spans="1:18" ht="18.75" customHeight="1" thickBot="1">
      <c r="A4" s="46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1:18" s="3" customFormat="1" ht="13.5">
      <c r="A5" s="34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20</v>
      </c>
      <c r="G5" s="34" t="s">
        <v>21</v>
      </c>
      <c r="H5" s="34" t="s">
        <v>5</v>
      </c>
      <c r="I5" s="34" t="s">
        <v>22</v>
      </c>
      <c r="J5" s="34" t="s">
        <v>23</v>
      </c>
      <c r="K5" s="34" t="s">
        <v>24</v>
      </c>
      <c r="L5" s="36" t="s">
        <v>25</v>
      </c>
      <c r="M5" s="34" t="s">
        <v>26</v>
      </c>
      <c r="N5" s="34" t="s">
        <v>27</v>
      </c>
      <c r="O5" s="34" t="s">
        <v>28</v>
      </c>
      <c r="P5" s="35" t="s">
        <v>29</v>
      </c>
      <c r="Q5" s="32" t="s">
        <v>30</v>
      </c>
      <c r="R5" s="34" t="s">
        <v>31</v>
      </c>
    </row>
    <row r="6" spans="1:18" s="3" customFormat="1" ht="13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6"/>
      <c r="M6" s="34"/>
      <c r="N6" s="34"/>
      <c r="O6" s="34"/>
      <c r="P6" s="35"/>
      <c r="Q6" s="32"/>
      <c r="R6" s="34"/>
    </row>
    <row r="7" spans="1:18" ht="13.5">
      <c r="A7" s="4">
        <v>1</v>
      </c>
      <c r="B7" s="4">
        <v>2015</v>
      </c>
      <c r="C7" s="4" t="s">
        <v>6</v>
      </c>
      <c r="D7" s="4">
        <v>2506</v>
      </c>
      <c r="E7" s="4" t="s">
        <v>13</v>
      </c>
      <c r="F7" s="5" t="s">
        <v>13</v>
      </c>
      <c r="G7" s="5"/>
      <c r="H7" s="4" t="s">
        <v>8</v>
      </c>
      <c r="I7" s="5"/>
      <c r="J7" s="5"/>
      <c r="K7" s="6">
        <v>283</v>
      </c>
      <c r="L7" s="6">
        <v>298.848</v>
      </c>
      <c r="M7" s="6">
        <f>L7-K7</f>
        <v>15.848000000000013</v>
      </c>
      <c r="N7" s="7">
        <v>0</v>
      </c>
      <c r="O7" s="7">
        <v>0</v>
      </c>
      <c r="P7" s="8">
        <f aca="true" t="shared" si="0" ref="P7:P14">M7*O7</f>
        <v>0</v>
      </c>
      <c r="Q7" s="8">
        <v>0</v>
      </c>
      <c r="R7" s="8">
        <f aca="true" t="shared" si="1" ref="R7:R14">P7+Q7</f>
        <v>0</v>
      </c>
    </row>
    <row r="8" spans="1:18" ht="13.5">
      <c r="A8" s="4">
        <v>2</v>
      </c>
      <c r="B8" s="4">
        <v>2015</v>
      </c>
      <c r="C8" s="4" t="s">
        <v>6</v>
      </c>
      <c r="D8" s="4">
        <v>2506</v>
      </c>
      <c r="E8" s="4" t="s">
        <v>13</v>
      </c>
      <c r="F8" s="5"/>
      <c r="G8" s="5"/>
      <c r="H8" s="4" t="s">
        <v>15</v>
      </c>
      <c r="I8" s="5"/>
      <c r="J8" s="5"/>
      <c r="K8" s="6">
        <v>2200</v>
      </c>
      <c r="L8" s="6">
        <v>2323.2</v>
      </c>
      <c r="M8" s="6">
        <f aca="true" t="shared" si="2" ref="M8:M14">L8-K8</f>
        <v>123.19999999999982</v>
      </c>
      <c r="N8" s="7">
        <v>0.039</v>
      </c>
      <c r="O8" s="7">
        <v>0.039</v>
      </c>
      <c r="P8" s="8">
        <f t="shared" si="0"/>
        <v>4.804799999999993</v>
      </c>
      <c r="Q8" s="8">
        <f>M8*0.3464%</f>
        <v>0.4267647999999994</v>
      </c>
      <c r="R8" s="8">
        <f t="shared" si="1"/>
        <v>5.231564799999992</v>
      </c>
    </row>
    <row r="9" spans="1:18" ht="13.5" customHeight="1">
      <c r="A9" s="4">
        <v>3</v>
      </c>
      <c r="B9" s="4">
        <v>2015</v>
      </c>
      <c r="C9" s="4" t="s">
        <v>6</v>
      </c>
      <c r="D9" s="4">
        <v>2506</v>
      </c>
      <c r="E9" s="4" t="s">
        <v>13</v>
      </c>
      <c r="F9" s="5"/>
      <c r="G9" s="5"/>
      <c r="H9" s="4" t="s">
        <v>16</v>
      </c>
      <c r="I9" s="5"/>
      <c r="J9" s="5"/>
      <c r="K9" s="6">
        <v>16035</v>
      </c>
      <c r="L9" s="6">
        <v>16932.96</v>
      </c>
      <c r="M9" s="6">
        <f t="shared" si="2"/>
        <v>897.9599999999991</v>
      </c>
      <c r="N9" s="7">
        <v>0.053</v>
      </c>
      <c r="O9" s="7">
        <v>0.053</v>
      </c>
      <c r="P9" s="8">
        <f t="shared" si="0"/>
        <v>47.591879999999954</v>
      </c>
      <c r="Q9" s="8">
        <f>M9*0.3464%</f>
        <v>3.110533439999997</v>
      </c>
      <c r="R9" s="8">
        <f t="shared" si="1"/>
        <v>50.70241343999995</v>
      </c>
    </row>
    <row r="10" spans="1:18" ht="13.5" customHeight="1">
      <c r="A10" s="4">
        <v>4</v>
      </c>
      <c r="B10" s="4">
        <v>2015</v>
      </c>
      <c r="C10" s="4" t="s">
        <v>6</v>
      </c>
      <c r="D10" s="4">
        <v>2506</v>
      </c>
      <c r="E10" s="4" t="s">
        <v>7</v>
      </c>
      <c r="F10" s="5"/>
      <c r="G10" s="5"/>
      <c r="H10" s="4" t="s">
        <v>16</v>
      </c>
      <c r="I10" s="5"/>
      <c r="J10" s="5"/>
      <c r="K10" s="6">
        <v>9767</v>
      </c>
      <c r="L10" s="6">
        <v>10313.952</v>
      </c>
      <c r="M10" s="6">
        <f>L10-K10</f>
        <v>546.9519999999993</v>
      </c>
      <c r="N10" s="7">
        <v>0.053</v>
      </c>
      <c r="O10" s="7">
        <v>0.053</v>
      </c>
      <c r="P10" s="8">
        <f>M10*O10</f>
        <v>28.988455999999964</v>
      </c>
      <c r="Q10" s="8">
        <f>M10*0.3464%</f>
        <v>1.8946417279999976</v>
      </c>
      <c r="R10" s="8">
        <f>P10+Q10</f>
        <v>30.88309772799996</v>
      </c>
    </row>
    <row r="11" spans="1:18" ht="13.5" customHeight="1">
      <c r="A11" s="4">
        <v>5</v>
      </c>
      <c r="B11" s="4">
        <v>2015</v>
      </c>
      <c r="C11" s="4" t="s">
        <v>6</v>
      </c>
      <c r="D11" s="4">
        <v>2506</v>
      </c>
      <c r="E11" s="4" t="s">
        <v>13</v>
      </c>
      <c r="F11" s="5"/>
      <c r="G11" s="5"/>
      <c r="H11" s="4" t="s">
        <v>9</v>
      </c>
      <c r="I11" s="5"/>
      <c r="J11" s="5"/>
      <c r="K11" s="6">
        <v>7917</v>
      </c>
      <c r="L11" s="6">
        <v>8360.352</v>
      </c>
      <c r="M11" s="6">
        <f t="shared" si="2"/>
        <v>443.35200000000077</v>
      </c>
      <c r="N11" s="7">
        <v>0</v>
      </c>
      <c r="O11" s="7">
        <v>0</v>
      </c>
      <c r="P11" s="8">
        <f t="shared" si="0"/>
        <v>0</v>
      </c>
      <c r="Q11" s="8">
        <f>M11*0.3464%</f>
        <v>1.5357713280000027</v>
      </c>
      <c r="R11" s="8">
        <f t="shared" si="1"/>
        <v>1.5357713280000027</v>
      </c>
    </row>
    <row r="12" spans="1:18" ht="13.5" customHeight="1">
      <c r="A12" s="4">
        <v>6</v>
      </c>
      <c r="B12" s="4">
        <v>2015</v>
      </c>
      <c r="C12" s="4" t="s">
        <v>6</v>
      </c>
      <c r="D12" s="4">
        <v>2506</v>
      </c>
      <c r="E12" s="4" t="s">
        <v>13</v>
      </c>
      <c r="F12" s="5" t="s">
        <v>13</v>
      </c>
      <c r="G12" s="5"/>
      <c r="H12" s="4" t="s">
        <v>10</v>
      </c>
      <c r="I12" s="5"/>
      <c r="J12" s="5"/>
      <c r="K12" s="6">
        <v>13191216</v>
      </c>
      <c r="L12" s="6">
        <v>13929924.096</v>
      </c>
      <c r="M12" s="6">
        <f t="shared" si="2"/>
        <v>738708.0960000008</v>
      </c>
      <c r="N12" s="7">
        <v>0</v>
      </c>
      <c r="O12" s="7">
        <v>0</v>
      </c>
      <c r="P12" s="8">
        <f t="shared" si="0"/>
        <v>0</v>
      </c>
      <c r="Q12" s="8">
        <v>0</v>
      </c>
      <c r="R12" s="8">
        <f t="shared" si="1"/>
        <v>0</v>
      </c>
    </row>
    <row r="13" spans="1:18" ht="13.5" customHeight="1">
      <c r="A13" s="4">
        <v>7</v>
      </c>
      <c r="B13" s="4">
        <v>2015</v>
      </c>
      <c r="C13" s="4" t="s">
        <v>6</v>
      </c>
      <c r="D13" s="4">
        <v>2506</v>
      </c>
      <c r="E13" s="4" t="s">
        <v>7</v>
      </c>
      <c r="F13" s="5"/>
      <c r="G13" s="5"/>
      <c r="H13" s="4" t="s">
        <v>17</v>
      </c>
      <c r="I13" s="5"/>
      <c r="J13" s="5"/>
      <c r="K13" s="6">
        <v>29039</v>
      </c>
      <c r="L13" s="6">
        <v>30665.184</v>
      </c>
      <c r="M13" s="6">
        <f t="shared" si="2"/>
        <v>1626.184000000001</v>
      </c>
      <c r="N13" s="7">
        <v>0.015</v>
      </c>
      <c r="O13" s="7">
        <v>0.015</v>
      </c>
      <c r="P13" s="8">
        <f t="shared" si="0"/>
        <v>24.392760000000017</v>
      </c>
      <c r="Q13" s="8">
        <f>M13*0.3464%</f>
        <v>5.633101376000004</v>
      </c>
      <c r="R13" s="8">
        <f t="shared" si="1"/>
        <v>30.025861376000023</v>
      </c>
    </row>
    <row r="14" spans="1:18" ht="13.5">
      <c r="A14" s="4">
        <v>8</v>
      </c>
      <c r="B14" s="4">
        <v>2015</v>
      </c>
      <c r="C14" s="4" t="s">
        <v>6</v>
      </c>
      <c r="D14" s="4">
        <v>2506</v>
      </c>
      <c r="E14" s="4" t="s">
        <v>13</v>
      </c>
      <c r="F14" s="5"/>
      <c r="G14" s="5"/>
      <c r="H14" s="4" t="s">
        <v>17</v>
      </c>
      <c r="I14" s="5"/>
      <c r="J14" s="5"/>
      <c r="K14" s="6">
        <v>8618</v>
      </c>
      <c r="L14" s="6">
        <v>9100.608</v>
      </c>
      <c r="M14" s="6">
        <f t="shared" si="2"/>
        <v>482.6080000000002</v>
      </c>
      <c r="N14" s="7">
        <v>0.015</v>
      </c>
      <c r="O14" s="7">
        <v>0.015</v>
      </c>
      <c r="P14" s="8">
        <f t="shared" si="0"/>
        <v>7.239120000000002</v>
      </c>
      <c r="Q14" s="8">
        <f>M14*0.3464%</f>
        <v>1.6717541120000006</v>
      </c>
      <c r="R14" s="8">
        <f t="shared" si="1"/>
        <v>8.910874112000004</v>
      </c>
    </row>
    <row r="15" spans="1:18" ht="13.5">
      <c r="A15" s="4"/>
      <c r="B15" s="4"/>
      <c r="C15" s="4"/>
      <c r="D15" s="4"/>
      <c r="E15" s="4"/>
      <c r="F15" s="5"/>
      <c r="G15" s="5"/>
      <c r="H15" s="5"/>
      <c r="I15" s="5"/>
      <c r="J15" s="5"/>
      <c r="K15" s="23">
        <f>SUM(K7:K14)</f>
        <v>13265075</v>
      </c>
      <c r="L15" s="23">
        <f>SUM(L7:L14)</f>
        <v>14007919.200000001</v>
      </c>
      <c r="M15" s="23">
        <f>SUM(M7:M14)</f>
        <v>742844.2000000009</v>
      </c>
      <c r="N15" s="7"/>
      <c r="O15" s="7"/>
      <c r="P15" s="9">
        <f>SUM(P7:P14)</f>
        <v>113.01701599999991</v>
      </c>
      <c r="Q15" s="10">
        <f>SUM(Q7:Q14)</f>
        <v>14.272566784000002</v>
      </c>
      <c r="R15" s="9">
        <f>SUM(P15:Q15)</f>
        <v>127.28958278399992</v>
      </c>
    </row>
    <row r="16" spans="1:18" ht="13.5">
      <c r="A16" s="11"/>
      <c r="B16" s="11"/>
      <c r="C16" s="11"/>
      <c r="D16" s="11"/>
      <c r="E16" s="11"/>
      <c r="F16" s="2"/>
      <c r="G16" s="2"/>
      <c r="H16" s="2"/>
      <c r="I16" s="2"/>
      <c r="J16" s="2"/>
      <c r="K16" s="12"/>
      <c r="L16" s="12"/>
      <c r="M16" s="13"/>
      <c r="N16" s="14"/>
      <c r="O16" s="14"/>
      <c r="P16" s="15"/>
      <c r="Q16" s="16"/>
      <c r="R16" s="15"/>
    </row>
    <row r="17" spans="11:12" ht="16.5">
      <c r="K17" s="17" t="s">
        <v>14</v>
      </c>
      <c r="L17" s="18">
        <f>M15/K15</f>
        <v>0.056000000000000064</v>
      </c>
    </row>
    <row r="18" ht="13.5">
      <c r="R18" s="21"/>
    </row>
    <row r="19" spans="1:18" ht="15">
      <c r="A19" s="24"/>
      <c r="B19" s="24"/>
      <c r="C19" s="24"/>
      <c r="D19" s="24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7"/>
      <c r="R19" s="25"/>
    </row>
    <row r="20" spans="1:18" s="21" customFormat="1" ht="15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6"/>
      <c r="Q20" s="27"/>
      <c r="R20" s="25"/>
    </row>
    <row r="21" spans="1:18" ht="15">
      <c r="A21" s="24"/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7"/>
      <c r="R21" s="25"/>
    </row>
    <row r="22" spans="1:18" ht="15">
      <c r="A22" s="24"/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7"/>
      <c r="R22" s="25"/>
    </row>
    <row r="23" spans="1:18" ht="15">
      <c r="A23" s="28" t="s">
        <v>12</v>
      </c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9"/>
      <c r="Q23" s="27"/>
      <c r="R23" s="25"/>
    </row>
    <row r="24" spans="1:18" ht="15">
      <c r="A24" s="28" t="s">
        <v>32</v>
      </c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7"/>
      <c r="R24" s="25"/>
    </row>
    <row r="25" spans="1:18" ht="15">
      <c r="A25" s="24"/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30"/>
      <c r="O25" s="31"/>
      <c r="P25" s="26"/>
      <c r="Q25" s="27"/>
      <c r="R25" s="25"/>
    </row>
    <row r="26" spans="1:18" ht="15">
      <c r="A26" s="24"/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7"/>
      <c r="R26" s="25"/>
    </row>
    <row r="27" spans="1:18" ht="15">
      <c r="A27" s="28"/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  <c r="R27" s="25"/>
    </row>
    <row r="28" spans="1:18" ht="13.5">
      <c r="A28" s="33" t="s">
        <v>33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ht="13.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13.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3.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ht="13.5">
      <c r="M32" s="22"/>
    </row>
    <row r="33" ht="13.5">
      <c r="M33" s="22"/>
    </row>
    <row r="38" ht="13.5">
      <c r="M38" s="22"/>
    </row>
    <row r="39" ht="13.5">
      <c r="M39" s="22"/>
    </row>
    <row r="40" ht="13.5">
      <c r="M40" s="22"/>
    </row>
    <row r="41" ht="13.5">
      <c r="M41" s="22"/>
    </row>
    <row r="42" ht="13.5">
      <c r="M42" s="22"/>
    </row>
    <row r="43" ht="13.5">
      <c r="M43" s="22"/>
    </row>
    <row r="44" ht="13.5">
      <c r="M44" s="22"/>
    </row>
    <row r="45" ht="13.5">
      <c r="M45" s="22"/>
    </row>
  </sheetData>
  <sheetProtection/>
  <mergeCells count="23">
    <mergeCell ref="F5:F6"/>
    <mergeCell ref="G5:G6"/>
    <mergeCell ref="I5:I6"/>
    <mergeCell ref="J5:J6"/>
    <mergeCell ref="A1:R1"/>
    <mergeCell ref="R5:R6"/>
    <mergeCell ref="M5:M6"/>
    <mergeCell ref="N5:N6"/>
    <mergeCell ref="O5:O6"/>
    <mergeCell ref="P5:P6"/>
    <mergeCell ref="H5:H6"/>
    <mergeCell ref="K5:K6"/>
    <mergeCell ref="L5:L6"/>
    <mergeCell ref="Q5:Q6"/>
    <mergeCell ref="A4:R4"/>
    <mergeCell ref="A2:R2"/>
    <mergeCell ref="A3:R3"/>
    <mergeCell ref="A28:R31"/>
    <mergeCell ref="A5:A6"/>
    <mergeCell ref="B5:B6"/>
    <mergeCell ref="C5:C6"/>
    <mergeCell ref="D5:D6"/>
    <mergeCell ref="E5:E6"/>
  </mergeCells>
  <printOptions/>
  <pageMargins left="0.37" right="0.27" top="1" bottom="1" header="0.5" footer="0.5"/>
  <pageSetup fitToHeight="1" fitToWidth="1" horizontalDpi="600" verticalDpi="600" orientation="landscape" scale="83" r:id="rId1"/>
  <headerFooter alignWithMargins="0">
    <oddFooter>&amp;RBRO-09-F01    REV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myrna</dc:creator>
  <cp:keywords/>
  <dc:description/>
  <cp:lastModifiedBy>Michelle Jolliffe</cp:lastModifiedBy>
  <cp:lastPrinted>2015-02-23T20:08:32Z</cp:lastPrinted>
  <dcterms:created xsi:type="dcterms:W3CDTF">2008-04-10T16:37:20Z</dcterms:created>
  <dcterms:modified xsi:type="dcterms:W3CDTF">2015-02-25T20:27:41Z</dcterms:modified>
  <cp:category/>
  <cp:version/>
  <cp:contentType/>
  <cp:contentStatus/>
</cp:coreProperties>
</file>